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заработная плата _ежем  февраль" sheetId="1" state="hidden" r:id="rId3"/>
    <sheet name="СОШ1" sheetId="2" state="visible" r:id="rId4"/>
  </sheets>
  <definedNames>
    <definedName function="false" hidden="false" localSheetId="1" name="_xlnm.Print_Area" vbProcedure="false">СОШ1!$A$1:$H$43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<sst xmlns="http://schemas.openxmlformats.org/spreadsheetml/2006/main" count="156" uniqueCount="104">
  <si>
    <t xml:space="preserve">Приложение к Графику представления информации 2014 г.</t>
  </si>
  <si>
    <r>
      <rPr>
        <b val="true"/>
        <i val="true"/>
        <sz val="14"/>
        <color theme="1"/>
        <rFont val="Times New Roman"/>
        <family val="1"/>
        <charset val="204"/>
      </rPr>
      <t xml:space="preserve">пункт 6 раздела "Ежемесячно" (</t>
    </r>
    <r>
      <rPr>
        <b val="true"/>
        <i val="true"/>
        <sz val="14"/>
        <color rgb="FF000000"/>
        <rFont val="Times New Roman"/>
        <family val="1"/>
        <charset val="204"/>
      </rPr>
      <t xml:space="preserve">до 20 числа месяца, следующего за отчетным)</t>
    </r>
  </si>
  <si>
    <t xml:space="preserve">                                                                            e-mail:social@urfo.gov.ru</t>
  </si>
  <si>
    <t xml:space="preserve">Информация о среднемесячной заработной плате работников бюджетного сектора экономики</t>
  </si>
  <si>
    <t xml:space="preserve">в образовательных организациях муниципального образования город Салехард за февраль 2014г.</t>
  </si>
  <si>
    <t xml:space="preserve">Таблица 1</t>
  </si>
  <si>
    <t xml:space="preserve">№ п/п</t>
  </si>
  <si>
    <t xml:space="preserve">Категории работников бюджетного сектора экономики </t>
  </si>
  <si>
    <t xml:space="preserve"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</si>
  <si>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2014 год***,     % </t>
  </si>
  <si>
    <t xml:space="preserve">Средняя численность работников списочного состава (без внешних совместителей), факт за отчетный период, 
человек</t>
  </si>
  <si>
    <t xml:space="preserve"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</si>
  <si>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</si>
  <si>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 xml:space="preserve">рублей*</t>
  </si>
  <si>
    <t xml:space="preserve">отношение к прогнозу средней заработной платы в регионе**, %</t>
  </si>
  <si>
    <t xml:space="preserve">Указ Президента Российской Федерации от 7 мая 2012 г. № 597 "О мероприятиях по реализации государственной социальной политики"</t>
  </si>
  <si>
    <t xml:space="preserve">1.</t>
  </si>
  <si>
    <t xml:space="preserve">Педагогические работники образовательных учреждений общего образования </t>
  </si>
  <si>
    <t xml:space="preserve">плановое значение целевого показателя 72508</t>
  </si>
  <si>
    <t xml:space="preserve">1.1.</t>
  </si>
  <si>
    <t xml:space="preserve">из них - учителя</t>
  </si>
  <si>
    <t xml:space="preserve">плановое значение целевого показателя 73958</t>
  </si>
  <si>
    <t xml:space="preserve">2.</t>
  </si>
  <si>
    <t xml:space="preserve">Педагогические работники дошкольных образовательных учреждений</t>
  </si>
  <si>
    <t xml:space="preserve">плановое значение целевого показателя 57519</t>
  </si>
  <si>
    <t xml:space="preserve">3.</t>
  </si>
  <si>
    <t xml:space="preserve">Преподаватели и мастера производственного обучения образовательных учреждений начального и среднего профессионального образования</t>
  </si>
  <si>
    <t xml:space="preserve">4.</t>
  </si>
  <si>
    <t xml:space="preserve">Преподаватели образовательных учреждений высшего профессионального образования</t>
  </si>
  <si>
    <t xml:space="preserve">5.</t>
  </si>
  <si>
    <t xml:space="preserve">Научные сотрудники</t>
  </si>
  <si>
    <t xml:space="preserve">6.</t>
  </si>
  <si>
    <t xml:space="preserve">Работники учреждений культуры</t>
  </si>
  <si>
    <t xml:space="preserve">7.</t>
  </si>
  <si>
    <t xml:space="preserve">Социальные работники, включая социальных работников медицинских организаций</t>
  </si>
  <si>
    <t xml:space="preserve">7.1.</t>
  </si>
  <si>
    <t xml:space="preserve">из них по учреждениям, расположенным на территории Ямало-Ненецкого автономного округа</t>
  </si>
  <si>
    <t xml:space="preserve">7.2.</t>
  </si>
  <si>
    <t xml:space="preserve">из них по учреждениям, расположенным на территории Тюменской области</t>
  </si>
  <si>
    <t xml:space="preserve">8.</t>
  </si>
  <si>
    <r>
      <rPr>
        <sz val="14"/>
        <color theme="1"/>
        <rFont val="Times New Roman"/>
        <family val="1"/>
        <charset val="204"/>
      </rP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rgb="FF000000"/>
        <rFont val="Times New Roman"/>
        <family val="1"/>
        <charset val="204"/>
      </rPr>
      <t xml:space="preserve">(обеспечивающие предоставление медицинских услуг)</t>
    </r>
  </si>
  <si>
    <t xml:space="preserve">8.1.</t>
  </si>
  <si>
    <t xml:space="preserve">8.2.</t>
  </si>
  <si>
    <t xml:space="preserve">9.</t>
  </si>
  <si>
    <r>
      <rPr>
        <sz val="14"/>
        <color theme="1"/>
        <rFont val="Times New Roman"/>
        <family val="1"/>
        <charset val="204"/>
      </rPr>
      <t xml:space="preserve">Средний медицинский (фармацевтический) персонал </t>
    </r>
    <r>
      <rPr>
        <sz val="14"/>
        <color rgb="FF000000"/>
        <rFont val="Times New Roman"/>
        <family val="1"/>
        <charset val="204"/>
      </rPr>
      <t xml:space="preserve">(персонал, обеспечивающий условия для предоставления медицинских услуг)</t>
    </r>
  </si>
  <si>
    <t xml:space="preserve">9.1.</t>
  </si>
  <si>
    <t xml:space="preserve">9.2.</t>
  </si>
  <si>
    <t xml:space="preserve">10.</t>
  </si>
  <si>
    <r>
      <rPr>
        <sz val="14"/>
        <color theme="1"/>
        <rFont val="Times New Roman"/>
        <family val="1"/>
        <charset val="204"/>
      </rPr>
      <t xml:space="preserve">Младший медицинский персонал </t>
    </r>
    <r>
      <rPr>
        <sz val="14"/>
        <color rgb="FF000000"/>
        <rFont val="Times New Roman"/>
        <family val="1"/>
        <charset val="204"/>
      </rPr>
      <t xml:space="preserve">(персонал, обеспечивающий условия для предоставления медицинских услуг)</t>
    </r>
  </si>
  <si>
    <t xml:space="preserve">10.1.</t>
  </si>
  <si>
    <t xml:space="preserve">10.2.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</si>
  <si>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</si>
  <si>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</si>
  <si>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 xml:space="preserve">1.2.</t>
  </si>
  <si>
    <t xml:space="preserve">Указ Президента Российской Федерации от 1 июня 2012 г. № 761 "О Национальной стратегии действий в интересах детей на 2012 - 2017 годы"</t>
  </si>
  <si>
    <t xml:space="preserve">Педагогические работники учреждений дополнительного образования детей</t>
  </si>
  <si>
    <t xml:space="preserve">плановое значение целевого показателя  73958*62%=45 854</t>
  </si>
  <si>
    <t xml:space="preserve"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</si>
  <si>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** в случае иного соотношения - указать в примечании (пример - педработники ДОУ)</t>
  </si>
  <si>
    <t xml:space="preserve"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</si>
  <si>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 xml:space="preserve">Таблица 2</t>
  </si>
  <si>
    <t xml:space="preserve">Справочная информация за февраль 2014 года</t>
  </si>
  <si>
    <t xml:space="preserve">Наименование показателя</t>
  </si>
  <si>
    <t xml:space="preserve">Примечание
(прогноз/факт)</t>
  </si>
  <si>
    <t xml:space="preserve"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</si>
  <si>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 xml:space="preserve">Средняя заработная плата в сфере общего образования в Ямало-Ненецком автономном округе</t>
  </si>
  <si>
    <t xml:space="preserve">Средняя заработная плата учителей в Ямало-Ненецком автономном округе</t>
  </si>
  <si>
    <t xml:space="preserve">Средняя заработная плата в расчете на 1 работника по полному кругу организаций (без выплат социального характера) в Тюменской области</t>
  </si>
  <si>
    <t xml:space="preserve">Воробьева Наталья Борисовна</t>
  </si>
  <si>
    <t xml:space="preserve">тел. 4 72 76</t>
  </si>
  <si>
    <t xml:space="preserve">Примечание.</t>
  </si>
  <si>
    <t xml:space="preserve">Информация по таблице 1 предоставляется:</t>
  </si>
  <si>
    <t xml:space="preserve">Указ №597</t>
  </si>
  <si>
    <t xml:space="preserve">по п. 1, 2 (с учетом подведомственной сети учреждений):</t>
  </si>
  <si>
    <t xml:space="preserve">Департамент образования Ямало-Ненецкого автономного округа</t>
  </si>
  <si>
    <t xml:space="preserve">по п. 3 (с учетом подведомственной сети учреждений):</t>
  </si>
  <si>
    <t xml:space="preserve">Департамент агропромышленного комплекса‚ торговли и продовольствия Ямало-Ненецкого автономного округа</t>
  </si>
  <si>
    <t xml:space="preserve">по п. 5:</t>
  </si>
  <si>
    <t xml:space="preserve">Департамент по науке и инновациям Ямало-Ненецкого автономного округа</t>
  </si>
  <si>
    <t xml:space="preserve">по п. 6 (с учетом подведомственной сети учреждений):</t>
  </si>
  <si>
    <t xml:space="preserve">Департамент культуры Ямало-Ненецкого автономного округа</t>
  </si>
  <si>
    <t xml:space="preserve">по п. 7 (с учетом подведомственной сети учреждений):</t>
  </si>
  <si>
    <t xml:space="preserve">Департамент социальной защиты населения Ямало-Ненецкого автономного округа</t>
  </si>
  <si>
    <t xml:space="preserve">Департамент здравоохранения Ямало-Ненецкого автономного округа</t>
  </si>
  <si>
    <t xml:space="preserve">по п. 8, 9 (с учетом подведомственной сети учреждений):</t>
  </si>
  <si>
    <t xml:space="preserve">Департамент по физической культуре и спорту Ямало-Ненецкого автономного округа</t>
  </si>
  <si>
    <t xml:space="preserve">по п. 10 (с учетом подведомственной сети учреждений):</t>
  </si>
  <si>
    <t xml:space="preserve">Указ №1688</t>
  </si>
  <si>
    <t xml:space="preserve">по п. 1 (с учетом подведомственной сети учреждений):</t>
  </si>
  <si>
    <t xml:space="preserve">Указ №761</t>
  </si>
  <si>
    <t xml:space="preserve">Департамент молодёжной политики и туризма Ямало-Ненецкого автономного округа</t>
  </si>
  <si>
    <t xml:space="preserve">Информация по таблице 2 предоставляется:</t>
  </si>
  <si>
    <t xml:space="preserve">по п. 1, 4 - Департамент экономики Ямало-Ненецкого автономного округа</t>
  </si>
  <si>
    <t xml:space="preserve">по п. 2, 3 - Департамент образования Ямало-Ненецкого автономного округа</t>
  </si>
  <si>
    <t xml:space="preserve">в МАОО "СОШ № 1 имени Героя Советского Союза И.В.Королькова" муниципального образования город Салехард </t>
  </si>
  <si>
    <t xml:space="preserve"> за январь — март  2024 г.</t>
  </si>
  <si>
    <t xml:space="preserve">Целевой показатель на 2024 год***,     % </t>
  </si>
  <si>
    <t xml:space="preserve">Педагогические работники образовательных организаций общего образования </t>
  </si>
  <si>
    <t xml:space="preserve">плановое значение целевого показателя     </t>
  </si>
  <si>
    <t xml:space="preserve">плановое значение целевого показателя    </t>
  </si>
  <si>
    <t xml:space="preserve">Справочная информация за январь — март  2024 года</t>
  </si>
  <si>
    <t xml:space="preserve">Средняя заработная плата в образовательной организации</t>
  </si>
  <si>
    <t xml:space="preserve">Борисенко Анна Сергеевна</t>
  </si>
  <si>
    <t xml:space="preserve">5-29-36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</si>
</sst>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%"/>
    <numFmt numFmtId="167" formatCode="#,##0.0"/>
    <numFmt numFmtId="168" formatCode="_-* #,##0.00_р_._-;\-* #,##0.00_р_._-;_-* \-??_р_._-;_-@_-"/>
  </numFmts>
  <fonts count="1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theme="1"/>
      <name val="Times New Roman"/>
      <family val="1"/>
      <charset val="204"/>
    </font>
    <font>
      <b val="true"/>
      <i val="true"/>
      <sz val="14"/>
      <color theme="1"/>
      <name val="Times New Roman"/>
      <family val="1"/>
      <charset val="204"/>
    </font>
    <font>
      <b val="true"/>
      <i val="true"/>
      <sz val="14"/>
      <color rgb="FF000000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 val="true"/>
      <sz val="11"/>
      <color rgb="FF00B0F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 val="single"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 val="true"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4"/>
      <color rgb="FFC9211E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2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H94"/>
  <sheetViews>
    <sheetView showFormulas="false" showGridLines="true" showRowColHeaders="true" showZeros="true" rightToLeft="false" tabSelected="false" showOutlineSymbols="true" defaultGridColor="true" view="normal" topLeftCell="A10" colorId="64" zoomScale="75" zoomScaleNormal="75" zoomScalePageLayoutView="100" workbookViewId="0">
      <selection pane="topLeft" activeCell="F50" activeCellId="0" sqref="F50"/>
    </sheetView>
  </sheetViews>
  <sheetFormatPr defaultColWidth="20.00390625" defaultRowHeight="18.75" zeroHeight="false" outlineLevelRow="0" outlineLevelCol="0"/>
  <cols>
    <col collapsed="false" customWidth="true" hidden="false" outlineLevel="0" max="1" min="1" style="1" width="7.57"/>
    <col collapsed="false" customWidth="true" hidden="false" outlineLevel="0" max="2" min="2" style="2" width="58.42"/>
    <col collapsed="false" customWidth="true" hidden="false" outlineLevel="0" max="3" min="3" style="2" width="14"/>
    <col collapsed="false" customWidth="true" hidden="false" outlineLevel="0" max="4" min="4" style="2" width="18.86"/>
    <col collapsed="false" customWidth="true" hidden="false" outlineLevel="0" max="5" min="5" style="3" width="14.86"/>
    <col collapsed="false" customWidth="true" hidden="false" outlineLevel="0" max="6" min="6" style="3" width="19.57"/>
    <col collapsed="false" customWidth="false" hidden="false" outlineLevel="0" max="7" min="7" style="3" width="20"/>
    <col collapsed="false" customWidth="true" hidden="false" outlineLevel="0" max="8" min="8" style="3" width="16"/>
    <col collapsed="false" customWidth="false" hidden="false" outlineLevel="0" max="16384" min="9" style="3" width="20"/>
  </cols>
  <sheetData>
    <row r="1" customFormat="false" ht="19.5" hidden="false" customHeight="true" outlineLevel="0" collapsed="false">
      <c r="F1" s="4"/>
      <c r="G1" s="4"/>
      <c r="H1" s="5" t="s">
        <v>0</v>
      </c>
    </row>
    <row r="2" customFormat="false" ht="19.5" hidden="false" customHeight="true" outlineLevel="0" collapsed="false">
      <c r="F2" s="4"/>
      <c r="G2" s="4"/>
      <c r="H2" s="5" t="s">
        <v>1</v>
      </c>
    </row>
    <row r="3" customFormat="false" ht="19.5" hidden="true" customHeight="false" outlineLevel="0" collapsed="false">
      <c r="F3" s="6"/>
      <c r="G3" s="6"/>
      <c r="H3" s="7" t="s">
        <v>2</v>
      </c>
    </row>
    <row r="5" customFormat="false" ht="18.75" hidden="false" customHeight="true" outlineLevel="0" collapsed="false">
      <c r="A5" s="8" t="s">
        <v>3</v>
      </c>
      <c r="B5" s="8"/>
      <c r="C5" s="8"/>
      <c r="D5" s="8"/>
      <c r="E5" s="8"/>
      <c r="F5" s="8"/>
      <c r="G5" s="8"/>
      <c r="H5" s="8"/>
    </row>
    <row r="6" customFormat="false" ht="18.75" hidden="false" customHeight="true" outlineLevel="0" collapsed="false">
      <c r="A6" s="8" t="s">
        <v>4</v>
      </c>
      <c r="B6" s="8"/>
      <c r="C6" s="8"/>
      <c r="D6" s="8"/>
      <c r="E6" s="8"/>
      <c r="F6" s="8"/>
      <c r="G6" s="8"/>
      <c r="H6" s="8"/>
    </row>
    <row r="7" s="3" customFormat="true" ht="18.75" hidden="true" customHeight="false" outlineLevel="0" collapsed="false">
      <c r="B7" s="9"/>
      <c r="C7" s="9"/>
      <c r="D7" s="9"/>
      <c r="F7" s="10"/>
      <c r="G7" s="10"/>
    </row>
    <row r="8" s="3" customFormat="true" ht="18.75" hidden="false" customHeight="false" outlineLevel="0" collapsed="false">
      <c r="C8" s="10"/>
      <c r="D8" s="10"/>
      <c r="H8" s="11" t="s">
        <v>5</v>
      </c>
    </row>
    <row r="9" customFormat="false" ht="95.25" hidden="false" customHeight="true" outlineLevel="0" collapsed="false">
      <c r="A9" s="12" t="s">
        <v>6</v>
      </c>
      <c r="B9" s="13" t="s">
        <v>7</v>
      </c>
      <c r="C9" s="14" t="s">
        <v>8</v>
      </c>
      <c r="D9" s="14"/>
      <c r="E9" s="13" t="s">
        <v>9</v>
      </c>
      <c r="F9" s="13" t="s">
        <v>10</v>
      </c>
      <c r="G9" s="13" t="s">
        <v>11</v>
      </c>
      <c r="H9" s="13" t="s">
        <v>12</v>
      </c>
    </row>
    <row r="10" customFormat="false" ht="69.75" hidden="false" customHeight="true" outlineLevel="0" collapsed="false">
      <c r="A10" s="12"/>
      <c r="B10" s="13"/>
      <c r="C10" s="13" t="s">
        <v>13</v>
      </c>
      <c r="D10" s="13" t="s">
        <v>14</v>
      </c>
      <c r="E10" s="13"/>
      <c r="F10" s="13"/>
      <c r="G10" s="13"/>
      <c r="H10" s="13"/>
    </row>
    <row r="11" customFormat="false" ht="18.75" hidden="false" customHeight="false" outlineLevel="0" collapsed="false">
      <c r="A11" s="15" t="n">
        <v>1</v>
      </c>
      <c r="B11" s="15" t="n">
        <v>2</v>
      </c>
      <c r="C11" s="15" t="n">
        <v>3</v>
      </c>
      <c r="D11" s="15" t="n">
        <v>4</v>
      </c>
      <c r="E11" s="15" t="n">
        <v>5</v>
      </c>
      <c r="F11" s="15" t="n">
        <v>6</v>
      </c>
      <c r="G11" s="15" t="n">
        <v>7</v>
      </c>
      <c r="H11" s="15" t="n">
        <v>8</v>
      </c>
    </row>
    <row r="12" customFormat="false" ht="37.5" hidden="false" customHeight="true" outlineLevel="0" collapsed="false">
      <c r="A12" s="16" t="s">
        <v>15</v>
      </c>
      <c r="B12" s="16"/>
      <c r="C12" s="16"/>
      <c r="D12" s="16"/>
      <c r="E12" s="16"/>
      <c r="F12" s="16"/>
      <c r="G12" s="16"/>
      <c r="H12" s="16"/>
    </row>
    <row r="13" customFormat="false" ht="93.75" hidden="false" customHeight="false" outlineLevel="0" collapsed="false">
      <c r="A13" s="17" t="s">
        <v>16</v>
      </c>
      <c r="B13" s="18" t="s">
        <v>17</v>
      </c>
      <c r="C13" s="19" t="n">
        <f aca="false">G13/F13*1000</f>
        <v>60627.1115942029</v>
      </c>
      <c r="D13" s="20" t="n">
        <f aca="false">C13/72508</f>
        <v>0.836143757850208</v>
      </c>
      <c r="E13" s="15" t="n">
        <v>100</v>
      </c>
      <c r="F13" s="15" t="n">
        <f aca="false">366+48</f>
        <v>414</v>
      </c>
      <c r="G13" s="19" t="n">
        <f aca="false">(22640620.88+2459003.32)/1000</f>
        <v>25099.6242</v>
      </c>
      <c r="H13" s="21" t="s">
        <v>18</v>
      </c>
    </row>
    <row r="14" customFormat="false" ht="93.75" hidden="false" customHeight="false" outlineLevel="0" collapsed="false">
      <c r="A14" s="17" t="s">
        <v>19</v>
      </c>
      <c r="B14" s="18" t="s">
        <v>20</v>
      </c>
      <c r="C14" s="19" t="n">
        <f aca="false">G14/F14*1000</f>
        <v>61859.6198907104</v>
      </c>
      <c r="D14" s="20" t="n">
        <f aca="false">C14/73958</f>
        <v>0.836415531662706</v>
      </c>
      <c r="E14" s="15" t="n">
        <v>100</v>
      </c>
      <c r="F14" s="15" t="n">
        <v>366</v>
      </c>
      <c r="G14" s="19" t="n">
        <f aca="false">22640620.88/1000</f>
        <v>22640.62088</v>
      </c>
      <c r="H14" s="21" t="s">
        <v>21</v>
      </c>
    </row>
    <row r="15" customFormat="false" ht="93.75" hidden="false" customHeight="false" outlineLevel="0" collapsed="false">
      <c r="A15" s="17" t="s">
        <v>22</v>
      </c>
      <c r="B15" s="18" t="s">
        <v>23</v>
      </c>
      <c r="C15" s="19" t="n">
        <f aca="false">G15/F15*1000</f>
        <v>45750.5259281437</v>
      </c>
      <c r="D15" s="20" t="n">
        <f aca="false">C15/57915</f>
        <v>0.789959870985819</v>
      </c>
      <c r="E15" s="15" t="n">
        <v>100</v>
      </c>
      <c r="F15" s="15" t="n">
        <f aca="false">248+86</f>
        <v>334</v>
      </c>
      <c r="G15" s="19" t="n">
        <f aca="false">(10593456.37+4687219.29)/1000</f>
        <v>15280.67566</v>
      </c>
      <c r="H15" s="19" t="s">
        <v>24</v>
      </c>
    </row>
    <row r="16" customFormat="false" ht="74.25" hidden="false" customHeight="true" outlineLevel="0" collapsed="false">
      <c r="A16" s="17" t="s">
        <v>25</v>
      </c>
      <c r="B16" s="18" t="s">
        <v>26</v>
      </c>
      <c r="C16" s="16"/>
      <c r="D16" s="22"/>
      <c r="E16" s="16"/>
      <c r="F16" s="22"/>
      <c r="G16" s="22"/>
      <c r="H16" s="23"/>
    </row>
    <row r="17" customFormat="false" ht="37.5" hidden="false" customHeight="false" outlineLevel="0" collapsed="false">
      <c r="A17" s="17" t="s">
        <v>27</v>
      </c>
      <c r="B17" s="18" t="s">
        <v>28</v>
      </c>
      <c r="C17" s="16"/>
      <c r="D17" s="22"/>
      <c r="E17" s="16"/>
      <c r="F17" s="22"/>
      <c r="G17" s="22"/>
      <c r="H17" s="23"/>
    </row>
    <row r="18" customFormat="false" ht="18.75" hidden="false" customHeight="false" outlineLevel="0" collapsed="false">
      <c r="A18" s="17" t="s">
        <v>29</v>
      </c>
      <c r="B18" s="18" t="s">
        <v>30</v>
      </c>
      <c r="C18" s="16"/>
      <c r="D18" s="22"/>
      <c r="E18" s="16"/>
      <c r="F18" s="22"/>
      <c r="G18" s="22"/>
      <c r="H18" s="23"/>
    </row>
    <row r="19" customFormat="false" ht="18.75" hidden="false" customHeight="false" outlineLevel="0" collapsed="false">
      <c r="A19" s="17" t="s">
        <v>31</v>
      </c>
      <c r="B19" s="18" t="s">
        <v>32</v>
      </c>
      <c r="C19" s="16"/>
      <c r="D19" s="22"/>
      <c r="E19" s="16"/>
      <c r="F19" s="22"/>
      <c r="G19" s="22"/>
      <c r="H19" s="23"/>
    </row>
    <row r="20" customFormat="false" ht="37.5" hidden="false" customHeight="false" outlineLevel="0" collapsed="false">
      <c r="A20" s="17" t="s">
        <v>33</v>
      </c>
      <c r="B20" s="18" t="s">
        <v>34</v>
      </c>
      <c r="C20" s="16"/>
      <c r="D20" s="22"/>
      <c r="E20" s="16"/>
      <c r="F20" s="24"/>
      <c r="G20" s="24"/>
      <c r="H20" s="25"/>
    </row>
    <row r="21" customFormat="false" ht="57.75" hidden="false" customHeight="true" outlineLevel="0" collapsed="false">
      <c r="A21" s="17" t="s">
        <v>35</v>
      </c>
      <c r="B21" s="26" t="s">
        <v>36</v>
      </c>
      <c r="C21" s="16"/>
      <c r="D21" s="22"/>
      <c r="E21" s="16"/>
      <c r="F21" s="22"/>
      <c r="G21" s="22"/>
      <c r="H21" s="23"/>
    </row>
    <row r="22" customFormat="false" ht="37.5" hidden="false" customHeight="false" outlineLevel="0" collapsed="false">
      <c r="A22" s="17" t="s">
        <v>37</v>
      </c>
      <c r="B22" s="26" t="s">
        <v>38</v>
      </c>
      <c r="C22" s="16"/>
      <c r="D22" s="22"/>
      <c r="E22" s="16"/>
      <c r="F22" s="22"/>
      <c r="G22" s="22"/>
      <c r="H22" s="23"/>
    </row>
    <row r="23" customFormat="false" ht="112.5" hidden="false" customHeight="false" outlineLevel="0" collapsed="false">
      <c r="A23" s="17" t="s">
        <v>39</v>
      </c>
      <c r="B23" s="18" t="s">
        <v>40</v>
      </c>
      <c r="C23" s="17"/>
      <c r="D23" s="22"/>
      <c r="E23" s="17"/>
      <c r="F23" s="24"/>
      <c r="G23" s="24"/>
      <c r="H23" s="25"/>
    </row>
    <row r="24" customFormat="false" ht="56.25" hidden="false" customHeight="false" outlineLevel="0" collapsed="false">
      <c r="A24" s="17" t="s">
        <v>41</v>
      </c>
      <c r="B24" s="26" t="s">
        <v>36</v>
      </c>
      <c r="C24" s="17"/>
      <c r="D24" s="22"/>
      <c r="E24" s="17"/>
      <c r="F24" s="24"/>
      <c r="G24" s="24"/>
      <c r="H24" s="23"/>
    </row>
    <row r="25" customFormat="false" ht="37.5" hidden="false" customHeight="false" outlineLevel="0" collapsed="false">
      <c r="A25" s="17" t="s">
        <v>42</v>
      </c>
      <c r="B25" s="26" t="s">
        <v>38</v>
      </c>
      <c r="C25" s="17"/>
      <c r="D25" s="22"/>
      <c r="E25" s="17"/>
      <c r="F25" s="24"/>
      <c r="G25" s="24"/>
      <c r="H25" s="23"/>
    </row>
    <row r="26" customFormat="false" ht="56.25" hidden="false" customHeight="false" outlineLevel="0" collapsed="false">
      <c r="A26" s="17" t="s">
        <v>43</v>
      </c>
      <c r="B26" s="18" t="s">
        <v>44</v>
      </c>
      <c r="C26" s="17"/>
      <c r="D26" s="22"/>
      <c r="E26" s="17"/>
      <c r="F26" s="24"/>
      <c r="G26" s="24"/>
      <c r="H26" s="25"/>
    </row>
    <row r="27" customFormat="false" ht="56.25" hidden="false" customHeight="false" outlineLevel="0" collapsed="false">
      <c r="A27" s="17" t="s">
        <v>45</v>
      </c>
      <c r="B27" s="26" t="s">
        <v>36</v>
      </c>
      <c r="C27" s="17"/>
      <c r="D27" s="22"/>
      <c r="E27" s="17"/>
      <c r="F27" s="22"/>
      <c r="G27" s="22"/>
      <c r="H27" s="23"/>
    </row>
    <row r="28" customFormat="false" ht="37.5" hidden="false" customHeight="false" outlineLevel="0" collapsed="false">
      <c r="A28" s="17" t="s">
        <v>46</v>
      </c>
      <c r="B28" s="26" t="s">
        <v>38</v>
      </c>
      <c r="C28" s="17"/>
      <c r="D28" s="22"/>
      <c r="E28" s="17"/>
      <c r="F28" s="22"/>
      <c r="G28" s="22"/>
      <c r="H28" s="23"/>
    </row>
    <row r="29" customFormat="false" ht="56.25" hidden="false" customHeight="false" outlineLevel="0" collapsed="false">
      <c r="A29" s="17" t="s">
        <v>47</v>
      </c>
      <c r="B29" s="18" t="s">
        <v>48</v>
      </c>
      <c r="C29" s="17"/>
      <c r="D29" s="22"/>
      <c r="E29" s="17"/>
      <c r="F29" s="24"/>
      <c r="G29" s="24"/>
      <c r="H29" s="25"/>
    </row>
    <row r="30" customFormat="false" ht="56.25" hidden="false" customHeight="false" outlineLevel="0" collapsed="false">
      <c r="A30" s="17" t="s">
        <v>49</v>
      </c>
      <c r="B30" s="26" t="s">
        <v>36</v>
      </c>
      <c r="C30" s="17"/>
      <c r="D30" s="22"/>
      <c r="E30" s="17"/>
      <c r="F30" s="22"/>
      <c r="G30" s="22"/>
      <c r="H30" s="23"/>
    </row>
    <row r="31" customFormat="false" ht="37.5" hidden="false" customHeight="false" outlineLevel="0" collapsed="false">
      <c r="A31" s="17" t="s">
        <v>50</v>
      </c>
      <c r="B31" s="26" t="s">
        <v>38</v>
      </c>
      <c r="C31" s="17"/>
      <c r="D31" s="22"/>
      <c r="E31" s="17"/>
      <c r="F31" s="22"/>
      <c r="G31" s="22"/>
      <c r="H31" s="23"/>
    </row>
    <row r="32" customFormat="false" ht="39.75" hidden="false" customHeight="true" outlineLevel="0" collapsed="false">
      <c r="A32" s="16" t="s">
        <v>51</v>
      </c>
      <c r="B32" s="16"/>
      <c r="C32" s="16"/>
      <c r="D32" s="16"/>
      <c r="E32" s="16"/>
      <c r="F32" s="16"/>
      <c r="G32" s="16"/>
      <c r="H32" s="16"/>
    </row>
    <row r="33" customFormat="false" ht="76.5" hidden="false" customHeight="true" outlineLevel="0" collapsed="false">
      <c r="A33" s="27" t="s">
        <v>16</v>
      </c>
      <c r="B33" s="18" t="s">
        <v>52</v>
      </c>
      <c r="C33" s="28"/>
      <c r="D33" s="22"/>
      <c r="E33" s="29"/>
      <c r="F33" s="24"/>
      <c r="G33" s="24"/>
      <c r="H33" s="30"/>
    </row>
    <row r="34" customFormat="false" ht="56.25" hidden="false" customHeight="false" outlineLevel="0" collapsed="false">
      <c r="A34" s="27" t="s">
        <v>19</v>
      </c>
      <c r="B34" s="26" t="s">
        <v>36</v>
      </c>
      <c r="C34" s="28"/>
      <c r="D34" s="22"/>
      <c r="E34" s="29"/>
      <c r="F34" s="22"/>
      <c r="G34" s="22"/>
      <c r="H34" s="22"/>
    </row>
    <row r="35" customFormat="false" ht="37.5" hidden="false" customHeight="false" outlineLevel="0" collapsed="false">
      <c r="A35" s="27" t="s">
        <v>53</v>
      </c>
      <c r="B35" s="26" t="s">
        <v>38</v>
      </c>
      <c r="C35" s="28"/>
      <c r="D35" s="22"/>
      <c r="E35" s="29"/>
      <c r="F35" s="22"/>
      <c r="G35" s="22"/>
      <c r="H35" s="22"/>
    </row>
    <row r="36" customFormat="false" ht="35.25" hidden="false" customHeight="true" outlineLevel="0" collapsed="false">
      <c r="A36" s="16" t="s">
        <v>54</v>
      </c>
      <c r="B36" s="16"/>
      <c r="C36" s="16"/>
      <c r="D36" s="16"/>
      <c r="E36" s="16"/>
      <c r="F36" s="16"/>
      <c r="G36" s="16"/>
      <c r="H36" s="16"/>
    </row>
    <row r="37" customFormat="false" ht="113.25" hidden="false" customHeight="true" outlineLevel="0" collapsed="false">
      <c r="A37" s="17" t="s">
        <v>16</v>
      </c>
      <c r="B37" s="18" t="s">
        <v>55</v>
      </c>
      <c r="C37" s="19" t="n">
        <f aca="false">G37/F37*1000</f>
        <v>43988.1694642857</v>
      </c>
      <c r="D37" s="20" t="n">
        <f aca="false">C37/(73958*62%)</f>
        <v>0.959310154767128</v>
      </c>
      <c r="E37" s="31" t="n">
        <v>62</v>
      </c>
      <c r="F37" s="15" t="n">
        <f aca="false">53+3</f>
        <v>56</v>
      </c>
      <c r="G37" s="19" t="n">
        <f aca="false">(2365678.79+97658.7)/1000</f>
        <v>2463.33749</v>
      </c>
      <c r="H37" s="19" t="s">
        <v>56</v>
      </c>
    </row>
    <row r="38" customFormat="false" ht="38.25" hidden="true" customHeight="true" outlineLevel="0" collapsed="false">
      <c r="A38" s="32" t="s">
        <v>57</v>
      </c>
      <c r="B38" s="32"/>
      <c r="C38" s="32"/>
      <c r="D38" s="32"/>
      <c r="E38" s="32"/>
      <c r="F38" s="32"/>
      <c r="G38" s="32"/>
      <c r="H38" s="32"/>
    </row>
    <row r="39" customFormat="false" ht="21" hidden="true" customHeight="true" outlineLevel="0" collapsed="false">
      <c r="A39" s="33" t="s">
        <v>58</v>
      </c>
      <c r="B39" s="33"/>
      <c r="C39" s="33"/>
      <c r="D39" s="33"/>
      <c r="E39" s="33"/>
      <c r="F39" s="34"/>
      <c r="G39" s="34"/>
      <c r="H39" s="34"/>
    </row>
    <row r="40" customFormat="false" ht="38.25" hidden="true" customHeight="true" outlineLevel="0" collapsed="false">
      <c r="A40" s="33" t="s">
        <v>59</v>
      </c>
      <c r="B40" s="33"/>
      <c r="C40" s="33"/>
      <c r="D40" s="33"/>
      <c r="E40" s="33"/>
      <c r="F40" s="33"/>
      <c r="G40" s="33"/>
      <c r="H40" s="33"/>
    </row>
    <row r="41" customFormat="false" ht="38.25" hidden="true" customHeight="true" outlineLevel="0" collapsed="false">
      <c r="A41" s="33"/>
      <c r="B41" s="33"/>
      <c r="C41" s="33"/>
      <c r="D41" s="33"/>
      <c r="E41" s="33"/>
      <c r="F41" s="33"/>
      <c r="G41" s="33"/>
      <c r="H41" s="33"/>
    </row>
    <row r="42" customFormat="false" ht="38.25" hidden="true" customHeight="true" outlineLevel="0" collapsed="false">
      <c r="A42" s="33"/>
      <c r="B42" s="33"/>
      <c r="C42" s="33"/>
      <c r="D42" s="33"/>
      <c r="E42" s="33"/>
      <c r="F42" s="33"/>
      <c r="G42" s="33"/>
      <c r="H42" s="33"/>
    </row>
    <row r="43" customFormat="false" ht="38.25" hidden="true" customHeight="true" outlineLevel="0" collapsed="false">
      <c r="A43" s="33"/>
      <c r="B43" s="33"/>
      <c r="C43" s="33"/>
      <c r="D43" s="33"/>
      <c r="E43" s="33"/>
      <c r="F43" s="33"/>
      <c r="G43" s="33"/>
      <c r="H43" s="33"/>
    </row>
    <row r="44" customFormat="false" ht="38.25" hidden="false" customHeight="true" outlineLevel="0" collapsed="false">
      <c r="A44" s="33"/>
      <c r="B44" s="33"/>
      <c r="C44" s="33"/>
      <c r="D44" s="33"/>
      <c r="E44" s="33"/>
      <c r="F44" s="33"/>
      <c r="G44" s="33"/>
      <c r="H44" s="33"/>
    </row>
    <row r="45" customFormat="false" ht="18.75" hidden="false" customHeight="false" outlineLevel="0" collapsed="false">
      <c r="A45" s="33"/>
      <c r="B45" s="34"/>
      <c r="C45" s="33"/>
      <c r="D45" s="34"/>
      <c r="E45" s="33"/>
      <c r="F45" s="35" t="s">
        <v>60</v>
      </c>
      <c r="G45" s="34"/>
      <c r="H45" s="34"/>
    </row>
    <row r="46" customFormat="false" ht="18.75" hidden="false" customHeight="false" outlineLevel="0" collapsed="false">
      <c r="A46" s="36" t="s">
        <v>61</v>
      </c>
      <c r="B46" s="36"/>
      <c r="C46" s="36"/>
      <c r="D46" s="36"/>
      <c r="E46" s="36"/>
      <c r="F46" s="36"/>
    </row>
    <row r="47" customFormat="false" ht="18.75" hidden="false" customHeight="false" outlineLevel="0" collapsed="false">
      <c r="A47" s="37"/>
      <c r="B47" s="8"/>
      <c r="D47" s="38"/>
    </row>
    <row r="48" customFormat="false" ht="281.25" hidden="false" customHeight="true" outlineLevel="0" collapsed="false">
      <c r="A48" s="39" t="s">
        <v>6</v>
      </c>
      <c r="B48" s="15" t="s">
        <v>62</v>
      </c>
      <c r="C48" s="15"/>
      <c r="D48" s="15" t="s">
        <v>63</v>
      </c>
      <c r="E48" s="15" t="s">
        <v>10</v>
      </c>
      <c r="F48" s="15" t="s">
        <v>11</v>
      </c>
    </row>
    <row r="49" customFormat="false" ht="59.25" hidden="false" customHeight="true" outlineLevel="0" collapsed="false">
      <c r="A49" s="40" t="s">
        <v>16</v>
      </c>
      <c r="B49" s="18" t="s">
        <v>64</v>
      </c>
      <c r="C49" s="18"/>
      <c r="D49" s="41"/>
      <c r="E49" s="31"/>
      <c r="F49" s="31"/>
    </row>
    <row r="50" customFormat="false" ht="56.25" hidden="false" customHeight="true" outlineLevel="0" collapsed="false">
      <c r="A50" s="40" t="s">
        <v>22</v>
      </c>
      <c r="B50" s="18" t="s">
        <v>65</v>
      </c>
      <c r="C50" s="18"/>
      <c r="D50" s="19" t="n">
        <f aca="false">F50*1000/E50</f>
        <v>60973.7564218456</v>
      </c>
      <c r="E50" s="31" t="n">
        <v>531</v>
      </c>
      <c r="F50" s="19" t="n">
        <f aca="false">32377064.66/1000</f>
        <v>32377.06466</v>
      </c>
    </row>
    <row r="51" customFormat="false" ht="43.5" hidden="false" customHeight="true" outlineLevel="0" collapsed="false">
      <c r="A51" s="40" t="s">
        <v>25</v>
      </c>
      <c r="B51" s="18" t="s">
        <v>66</v>
      </c>
      <c r="C51" s="18"/>
      <c r="D51" s="19" t="n">
        <f aca="false">F51*1000/E51</f>
        <v>61859.6198907104</v>
      </c>
      <c r="E51" s="15" t="n">
        <v>366</v>
      </c>
      <c r="F51" s="19" t="n">
        <f aca="false">22640620.88/1000</f>
        <v>22640.62088</v>
      </c>
      <c r="H51" s="42"/>
    </row>
    <row r="52" customFormat="false" ht="63.75" hidden="false" customHeight="true" outlineLevel="0" collapsed="false">
      <c r="A52" s="40" t="s">
        <v>27</v>
      </c>
      <c r="B52" s="18" t="s">
        <v>67</v>
      </c>
      <c r="C52" s="18"/>
      <c r="D52" s="15"/>
      <c r="E52" s="31"/>
      <c r="F52" s="15"/>
      <c r="H52" s="42"/>
    </row>
    <row r="53" customFormat="false" ht="18.75" hidden="false" customHeight="false" outlineLevel="0" collapsed="false">
      <c r="A53" s="9"/>
      <c r="B53" s="33"/>
      <c r="C53" s="33"/>
      <c r="D53" s="43"/>
      <c r="F53" s="44"/>
    </row>
    <row r="54" s="3" customFormat="true" ht="18.75" hidden="false" customHeight="false" outlineLevel="0" collapsed="false">
      <c r="D54" s="45"/>
      <c r="E54" s="44"/>
      <c r="F54" s="46"/>
    </row>
    <row r="55" customFormat="false" ht="18.75" hidden="false" customHeight="false" outlineLevel="0" collapsed="false">
      <c r="A55" s="47" t="s">
        <v>68</v>
      </c>
      <c r="B55" s="47"/>
      <c r="C55" s="47"/>
      <c r="D55" s="48"/>
      <c r="E55" s="44"/>
      <c r="F55" s="46"/>
    </row>
    <row r="56" s="3" customFormat="true" ht="18.75" hidden="false" customHeight="false" outlineLevel="0" collapsed="false">
      <c r="A56" s="3" t="s">
        <v>69</v>
      </c>
      <c r="D56" s="44"/>
      <c r="E56" s="44"/>
      <c r="F56" s="44"/>
    </row>
    <row r="57" customFormat="false" ht="18.75" hidden="true" customHeight="false" outlineLevel="0" collapsed="false">
      <c r="A57" s="49" t="s">
        <v>70</v>
      </c>
    </row>
    <row r="58" customFormat="false" ht="18.75" hidden="true" customHeight="false" outlineLevel="0" collapsed="false">
      <c r="A58" s="1" t="s">
        <v>71</v>
      </c>
    </row>
    <row r="59" customFormat="false" ht="18.75" hidden="true" customHeight="false" outlineLevel="0" collapsed="false">
      <c r="B59" s="50" t="s">
        <v>72</v>
      </c>
    </row>
    <row r="60" customFormat="false" ht="18.75" hidden="true" customHeight="false" outlineLevel="0" collapsed="false">
      <c r="A60" s="51" t="s">
        <v>73</v>
      </c>
    </row>
    <row r="61" customFormat="false" ht="18.75" hidden="true" customHeight="false" outlineLevel="0" collapsed="false">
      <c r="B61" s="1" t="s">
        <v>74</v>
      </c>
    </row>
    <row r="62" customFormat="false" ht="18.75" hidden="true" customHeight="false" outlineLevel="0" collapsed="false">
      <c r="A62" s="51" t="s">
        <v>75</v>
      </c>
      <c r="B62" s="1"/>
    </row>
    <row r="63" customFormat="false" ht="18.75" hidden="true" customHeight="false" outlineLevel="0" collapsed="false">
      <c r="B63" s="1" t="s">
        <v>74</v>
      </c>
    </row>
    <row r="64" customFormat="false" ht="18.75" hidden="true" customHeight="false" outlineLevel="0" collapsed="false">
      <c r="B64" s="1" t="s">
        <v>76</v>
      </c>
    </row>
    <row r="65" customFormat="false" ht="18.75" hidden="true" customHeight="false" outlineLevel="0" collapsed="false">
      <c r="A65" s="51" t="s">
        <v>77</v>
      </c>
      <c r="B65" s="3"/>
    </row>
    <row r="66" customFormat="false" ht="18.75" hidden="true" customHeight="false" outlineLevel="0" collapsed="false">
      <c r="A66" s="3"/>
      <c r="B66" s="1" t="s">
        <v>78</v>
      </c>
    </row>
    <row r="67" customFormat="false" ht="18.75" hidden="true" customHeight="false" outlineLevel="0" collapsed="false">
      <c r="A67" s="51" t="s">
        <v>79</v>
      </c>
    </row>
    <row r="68" customFormat="false" ht="18.75" hidden="true" customHeight="false" outlineLevel="0" collapsed="false">
      <c r="B68" s="1" t="s">
        <v>80</v>
      </c>
    </row>
    <row r="69" customFormat="false" ht="18.75" hidden="true" customHeight="false" outlineLevel="0" collapsed="false">
      <c r="A69" s="51" t="s">
        <v>81</v>
      </c>
    </row>
    <row r="70" customFormat="false" ht="18.75" hidden="true" customHeight="false" outlineLevel="0" collapsed="false">
      <c r="B70" s="1" t="s">
        <v>82</v>
      </c>
    </row>
    <row r="71" customFormat="false" ht="18.75" hidden="true" customHeight="false" outlineLevel="0" collapsed="false">
      <c r="B71" s="1" t="s">
        <v>83</v>
      </c>
    </row>
    <row r="72" customFormat="false" ht="18.75" hidden="true" customHeight="false" outlineLevel="0" collapsed="false">
      <c r="A72" s="51" t="s">
        <v>84</v>
      </c>
    </row>
    <row r="73" customFormat="false" ht="18.75" hidden="true" customHeight="false" outlineLevel="0" collapsed="false">
      <c r="B73" s="1" t="s">
        <v>82</v>
      </c>
    </row>
    <row r="74" customFormat="false" ht="18.75" hidden="true" customHeight="false" outlineLevel="0" collapsed="false">
      <c r="B74" s="1" t="s">
        <v>83</v>
      </c>
    </row>
    <row r="75" customFormat="false" ht="18.75" hidden="true" customHeight="false" outlineLevel="0" collapsed="false">
      <c r="B75" s="1" t="s">
        <v>85</v>
      </c>
    </row>
    <row r="76" customFormat="false" ht="18.75" hidden="true" customHeight="false" outlineLevel="0" collapsed="false">
      <c r="A76" s="51" t="s">
        <v>86</v>
      </c>
    </row>
    <row r="77" customFormat="false" ht="18.75" hidden="true" customHeight="false" outlineLevel="0" collapsed="false">
      <c r="B77" s="1" t="s">
        <v>82</v>
      </c>
    </row>
    <row r="78" customFormat="false" ht="18.75" hidden="true" customHeight="false" outlineLevel="0" collapsed="false">
      <c r="B78" s="1" t="s">
        <v>83</v>
      </c>
    </row>
    <row r="79" customFormat="false" ht="18.75" hidden="true" customHeight="false" outlineLevel="0" collapsed="false">
      <c r="B79" s="50" t="s">
        <v>87</v>
      </c>
    </row>
    <row r="80" customFormat="false" ht="18.75" hidden="true" customHeight="false" outlineLevel="0" collapsed="false">
      <c r="A80" s="51" t="s">
        <v>88</v>
      </c>
      <c r="B80" s="3"/>
    </row>
    <row r="81" customFormat="false" ht="18.75" hidden="true" customHeight="false" outlineLevel="0" collapsed="false">
      <c r="A81" s="3"/>
      <c r="B81" s="1" t="s">
        <v>82</v>
      </c>
    </row>
    <row r="82" customFormat="false" ht="18.75" hidden="true" customHeight="false" outlineLevel="0" collapsed="false">
      <c r="A82" s="3"/>
      <c r="B82" s="1" t="s">
        <v>83</v>
      </c>
    </row>
    <row r="83" customFormat="false" ht="18.75" hidden="true" customHeight="false" outlineLevel="0" collapsed="false">
      <c r="A83" s="3"/>
      <c r="B83" s="1" t="s">
        <v>74</v>
      </c>
    </row>
    <row r="84" customFormat="false" ht="18.75" hidden="true" customHeight="false" outlineLevel="0" collapsed="false">
      <c r="A84" s="3"/>
      <c r="B84" s="50" t="s">
        <v>89</v>
      </c>
    </row>
    <row r="85" customFormat="false" ht="18.75" hidden="true" customHeight="false" outlineLevel="0" collapsed="false">
      <c r="A85" s="51" t="s">
        <v>88</v>
      </c>
      <c r="B85" s="3"/>
    </row>
    <row r="86" customFormat="false" ht="18.75" hidden="true" customHeight="false" outlineLevel="0" collapsed="false">
      <c r="A86" s="3"/>
      <c r="B86" s="1" t="s">
        <v>74</v>
      </c>
    </row>
    <row r="87" customFormat="false" ht="18.75" hidden="true" customHeight="false" outlineLevel="0" collapsed="false">
      <c r="A87" s="3"/>
      <c r="B87" s="1" t="s">
        <v>90</v>
      </c>
    </row>
    <row r="88" customFormat="false" ht="18.75" hidden="true" customHeight="false" outlineLevel="0" collapsed="false">
      <c r="B88" s="1" t="s">
        <v>80</v>
      </c>
    </row>
    <row r="89" customFormat="false" ht="18.75" hidden="true" customHeight="false" outlineLevel="0" collapsed="false">
      <c r="B89" s="1" t="s">
        <v>85</v>
      </c>
    </row>
    <row r="90" customFormat="false" ht="18.75" hidden="false" customHeight="false" outlineLevel="0" collapsed="false">
      <c r="B90" s="1"/>
    </row>
    <row r="91" customFormat="false" ht="18.75" hidden="true" customHeight="false" outlineLevel="0" collapsed="false">
      <c r="A91" s="49" t="s">
        <v>70</v>
      </c>
    </row>
    <row r="92" customFormat="false" ht="18.75" hidden="true" customHeight="false" outlineLevel="0" collapsed="false">
      <c r="A92" s="1" t="s">
        <v>91</v>
      </c>
    </row>
    <row r="93" customFormat="false" ht="18.75" hidden="true" customHeight="false" outlineLevel="0" collapsed="false">
      <c r="A93" s="3" t="s">
        <v>92</v>
      </c>
    </row>
    <row r="94" customFormat="false" ht="18.75" hidden="true" customHeight="false" outlineLevel="0" collapsed="false">
      <c r="A94" s="3" t="s">
        <v>93</v>
      </c>
    </row>
  </sheetData>
  <mergeCells count="24">
    <mergeCell ref="A5:H5"/>
    <mergeCell ref="A6:H6"/>
    <mergeCell ref="B7:D7"/>
    <mergeCell ref="F7:G7"/>
    <mergeCell ref="A9:A10"/>
    <mergeCell ref="B9:B10"/>
    <mergeCell ref="C9:D9"/>
    <mergeCell ref="E9:E10"/>
    <mergeCell ref="F9:F10"/>
    <mergeCell ref="G9:G10"/>
    <mergeCell ref="H9:H10"/>
    <mergeCell ref="A12:H12"/>
    <mergeCell ref="A32:H32"/>
    <mergeCell ref="A36:H36"/>
    <mergeCell ref="A38:H38"/>
    <mergeCell ref="A39:E39"/>
    <mergeCell ref="A40:H40"/>
    <mergeCell ref="A46:F46"/>
    <mergeCell ref="B48:C48"/>
    <mergeCell ref="B49:C49"/>
    <mergeCell ref="B50:C50"/>
    <mergeCell ref="B51:C51"/>
    <mergeCell ref="B52:C52"/>
    <mergeCell ref="A55:C55"/>
  </mergeCells>
  <printOptions headings="false" gridLines="false" gridLinesSet="true" horizontalCentered="false" verticalCentered="false"/>
  <pageMargins left="0" right="0" top="0" bottom="0" header="0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true" differentOddEven="false">
    <oddHeader>&amp;C&amp;P</oddHeader>
    <odd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7030A0"/>
    <pageSetUpPr fitToPage="true"/>
  </sheetPr>
  <dimension ref="A2:J57"/>
  <sheetViews>
    <sheetView showFormulas="false" showGridLines="true" showRowColHeaders="true" showZeros="true" rightToLeft="false" tabSelected="true" showOutlineSymbols="true" defaultGridColor="true" view="normal" topLeftCell="A25" colorId="64" zoomScale="70" zoomScaleNormal="70" zoomScalePageLayoutView="100" workbookViewId="0">
      <selection pane="topLeft" activeCell="D19" activeCellId="0" sqref="D19"/>
    </sheetView>
  </sheetViews>
  <sheetFormatPr defaultColWidth="20.00390625" defaultRowHeight="18.75" zeroHeight="false" outlineLevelRow="0" outlineLevelCol="0"/>
  <cols>
    <col collapsed="false" customWidth="true" hidden="false" outlineLevel="0" max="1" min="1" style="52" width="7.57"/>
    <col collapsed="false" customWidth="true" hidden="false" outlineLevel="0" max="2" min="2" style="53" width="52"/>
    <col collapsed="false" customWidth="true" hidden="false" outlineLevel="0" max="3" min="3" style="53" width="14"/>
    <col collapsed="false" customWidth="true" hidden="false" outlineLevel="0" max="4" min="4" style="53" width="18.42"/>
    <col collapsed="false" customWidth="true" hidden="false" outlineLevel="0" max="5" min="5" style="54" width="16.57"/>
    <col collapsed="false" customWidth="true" hidden="false" outlineLevel="0" max="6" min="6" style="54" width="19.57"/>
    <col collapsed="false" customWidth="false" hidden="false" outlineLevel="0" max="7" min="7" style="54" width="20"/>
    <col collapsed="false" customWidth="true" hidden="false" outlineLevel="0" max="8" min="8" style="54" width="17.42"/>
    <col collapsed="false" customWidth="true" hidden="false" outlineLevel="0" max="9" min="9" style="54" width="9.42"/>
    <col collapsed="false" customWidth="false" hidden="false" outlineLevel="0" max="16384" min="10" style="54" width="20"/>
  </cols>
  <sheetData>
    <row r="2" customFormat="false" ht="18.75" hidden="false" customHeight="true" outlineLevel="0" collapsed="false">
      <c r="A2" s="55" t="s">
        <v>3</v>
      </c>
      <c r="B2" s="55"/>
      <c r="C2" s="55"/>
      <c r="D2" s="55"/>
      <c r="E2" s="55"/>
      <c r="F2" s="55"/>
      <c r="G2" s="55"/>
      <c r="H2" s="55"/>
    </row>
    <row r="3" customFormat="false" ht="18.75" hidden="false" customHeight="true" outlineLevel="0" collapsed="false">
      <c r="A3" s="56" t="s">
        <v>94</v>
      </c>
      <c r="B3" s="56"/>
      <c r="C3" s="56"/>
      <c r="D3" s="56"/>
      <c r="E3" s="56"/>
      <c r="F3" s="56"/>
      <c r="G3" s="56"/>
      <c r="H3" s="56"/>
    </row>
    <row r="4" customFormat="false" ht="18.75" hidden="false" customHeight="true" outlineLevel="0" collapsed="false">
      <c r="A4" s="56" t="s">
        <v>95</v>
      </c>
      <c r="B4" s="56"/>
      <c r="C4" s="56"/>
      <c r="D4" s="56"/>
      <c r="E4" s="56"/>
      <c r="F4" s="56"/>
      <c r="G4" s="56"/>
      <c r="H4" s="56"/>
    </row>
    <row r="5" s="54" customFormat="true" ht="18.75" hidden="false" customHeight="false" outlineLevel="0" collapsed="false">
      <c r="C5" s="57"/>
      <c r="D5" s="57"/>
      <c r="H5" s="58" t="s">
        <v>5</v>
      </c>
    </row>
    <row r="6" customFormat="false" ht="101.25" hidden="false" customHeight="true" outlineLevel="0" collapsed="false">
      <c r="A6" s="59" t="s">
        <v>6</v>
      </c>
      <c r="B6" s="60" t="s">
        <v>7</v>
      </c>
      <c r="C6" s="61" t="s">
        <v>8</v>
      </c>
      <c r="D6" s="61"/>
      <c r="E6" s="60" t="s">
        <v>96</v>
      </c>
      <c r="F6" s="60" t="s">
        <v>10</v>
      </c>
      <c r="G6" s="60" t="s">
        <v>11</v>
      </c>
      <c r="H6" s="60" t="s">
        <v>12</v>
      </c>
    </row>
    <row r="7" customFormat="false" ht="78.75" hidden="false" customHeight="false" outlineLevel="0" collapsed="false">
      <c r="A7" s="59"/>
      <c r="B7" s="60"/>
      <c r="C7" s="60" t="s">
        <v>13</v>
      </c>
      <c r="D7" s="60" t="s">
        <v>14</v>
      </c>
      <c r="E7" s="60"/>
      <c r="F7" s="60"/>
      <c r="G7" s="60"/>
      <c r="H7" s="60"/>
    </row>
    <row r="8" customFormat="false" ht="18.75" hidden="false" customHeight="false" outlineLevel="0" collapsed="false">
      <c r="A8" s="62" t="n">
        <v>1</v>
      </c>
      <c r="B8" s="62" t="n">
        <v>2</v>
      </c>
      <c r="C8" s="62" t="n">
        <v>3</v>
      </c>
      <c r="D8" s="62" t="n">
        <v>4</v>
      </c>
      <c r="E8" s="62" t="n">
        <v>5</v>
      </c>
      <c r="F8" s="62" t="n">
        <v>6</v>
      </c>
      <c r="G8" s="62" t="n">
        <v>7</v>
      </c>
      <c r="H8" s="62" t="n">
        <v>8</v>
      </c>
    </row>
    <row r="9" s="64" customFormat="true" ht="42.75" hidden="false" customHeight="true" outlineLevel="0" collapsed="false">
      <c r="A9" s="63" t="s">
        <v>15</v>
      </c>
      <c r="B9" s="63"/>
      <c r="C9" s="63"/>
      <c r="D9" s="63"/>
      <c r="E9" s="63"/>
      <c r="F9" s="63"/>
      <c r="G9" s="63"/>
      <c r="H9" s="63"/>
    </row>
    <row r="10" customFormat="false" ht="75" hidden="false" customHeight="true" outlineLevel="0" collapsed="false">
      <c r="A10" s="62" t="s">
        <v>16</v>
      </c>
      <c r="B10" s="65" t="s">
        <v>97</v>
      </c>
      <c r="C10" s="66" t="n">
        <f aca="false">G10/3/F10*1000</f>
        <v>138655.866470299</v>
      </c>
      <c r="D10" s="67" t="n">
        <f aca="false">C10/H11</f>
        <v>1.04217661361649</v>
      </c>
      <c r="E10" s="62" t="n">
        <v>100</v>
      </c>
      <c r="F10" s="68" t="n">
        <v>135.8</v>
      </c>
      <c r="G10" s="69" t="n">
        <v>56488.4</v>
      </c>
      <c r="H10" s="70" t="s">
        <v>98</v>
      </c>
      <c r="I10" s="71"/>
    </row>
    <row r="11" customFormat="false" ht="18.75" hidden="false" customHeight="false" outlineLevel="0" collapsed="false">
      <c r="A11" s="62"/>
      <c r="B11" s="65"/>
      <c r="C11" s="66"/>
      <c r="D11" s="67"/>
      <c r="E11" s="62"/>
      <c r="F11" s="68"/>
      <c r="G11" s="69"/>
      <c r="H11" s="72" t="n">
        <v>133044.5</v>
      </c>
      <c r="I11" s="71"/>
    </row>
    <row r="12" customFormat="false" ht="75" hidden="false" customHeight="true" outlineLevel="0" collapsed="false">
      <c r="A12" s="62" t="s">
        <v>19</v>
      </c>
      <c r="B12" s="65" t="s">
        <v>20</v>
      </c>
      <c r="C12" s="66" t="n">
        <f aca="false">G12/3/F12*1000</f>
        <v>146693.178433125</v>
      </c>
      <c r="D12" s="67" t="n">
        <f aca="false">C12/H13</f>
        <v>1.10258731802611</v>
      </c>
      <c r="E12" s="62" t="n">
        <v>100</v>
      </c>
      <c r="F12" s="73" t="n">
        <v>111.9</v>
      </c>
      <c r="G12" s="69" t="n">
        <v>49244.9</v>
      </c>
      <c r="H12" s="70" t="s">
        <v>99</v>
      </c>
      <c r="I12" s="71"/>
    </row>
    <row r="13" customFormat="false" ht="18.75" hidden="false" customHeight="false" outlineLevel="0" collapsed="false">
      <c r="A13" s="62"/>
      <c r="B13" s="65"/>
      <c r="C13" s="66"/>
      <c r="D13" s="67"/>
      <c r="E13" s="62"/>
      <c r="F13" s="73"/>
      <c r="G13" s="69"/>
      <c r="H13" s="74" t="n">
        <v>133044.5</v>
      </c>
      <c r="I13" s="71"/>
      <c r="J13" s="75"/>
    </row>
    <row r="14" s="77" customFormat="true" ht="18.75" hidden="false" customHeight="false" outlineLevel="0" collapsed="false">
      <c r="A14" s="76"/>
      <c r="B14" s="76"/>
      <c r="C14" s="76"/>
      <c r="D14" s="76"/>
      <c r="E14" s="76"/>
      <c r="F14" s="76"/>
      <c r="G14" s="76"/>
      <c r="H14" s="76"/>
    </row>
    <row r="15" s="77" customFormat="true" ht="18.75" hidden="false" customHeight="false" outlineLevel="0" collapsed="false">
      <c r="A15" s="76"/>
      <c r="C15" s="76"/>
      <c r="E15" s="76"/>
      <c r="F15" s="78" t="s">
        <v>60</v>
      </c>
    </row>
    <row r="16" customFormat="false" ht="18.75" hidden="false" customHeight="false" outlineLevel="0" collapsed="false">
      <c r="A16" s="79" t="s">
        <v>100</v>
      </c>
      <c r="B16" s="79"/>
      <c r="C16" s="79"/>
      <c r="D16" s="79"/>
      <c r="E16" s="79"/>
      <c r="F16" s="79"/>
      <c r="J16" s="71"/>
    </row>
    <row r="17" customFormat="false" ht="18.75" hidden="false" customHeight="false" outlineLevel="0" collapsed="false">
      <c r="A17" s="80"/>
      <c r="B17" s="55"/>
      <c r="D17" s="81"/>
      <c r="J17" s="71"/>
    </row>
    <row r="18" customFormat="false" ht="218.25" hidden="false" customHeight="true" outlineLevel="0" collapsed="false">
      <c r="A18" s="82" t="s">
        <v>6</v>
      </c>
      <c r="B18" s="62" t="s">
        <v>62</v>
      </c>
      <c r="C18" s="62"/>
      <c r="D18" s="62" t="s">
        <v>63</v>
      </c>
      <c r="E18" s="62" t="s">
        <v>10</v>
      </c>
      <c r="F18" s="62" t="s">
        <v>11</v>
      </c>
    </row>
    <row r="19" s="86" customFormat="true" ht="58.5" hidden="false" customHeight="true" outlineLevel="0" collapsed="false">
      <c r="A19" s="83" t="s">
        <v>16</v>
      </c>
      <c r="B19" s="84" t="s">
        <v>101</v>
      </c>
      <c r="C19" s="84"/>
      <c r="D19" s="66" t="n">
        <f aca="false">F19/3/E19*1000</f>
        <v>130007.845503923</v>
      </c>
      <c r="E19" s="85" t="n">
        <v>165.7</v>
      </c>
      <c r="F19" s="66" t="n">
        <v>64626.9</v>
      </c>
    </row>
    <row r="20" customFormat="false" ht="18.75" hidden="false" customHeight="false" outlineLevel="0" collapsed="false">
      <c r="E20" s="71"/>
      <c r="F20" s="71"/>
    </row>
    <row r="42" s="54" customFormat="true" ht="18.75" hidden="false" customHeight="false" outlineLevel="0" collapsed="false">
      <c r="B42" s="87" t="s">
        <v>102</v>
      </c>
    </row>
    <row r="43" s="54" customFormat="true" ht="18.75" hidden="false" customHeight="false" outlineLevel="0" collapsed="false">
      <c r="B43" s="87" t="s">
        <v>103</v>
      </c>
    </row>
    <row r="56" s="54" customFormat="true" ht="18.75" hidden="false" customHeight="false" outlineLevel="0" collapsed="false"/>
    <row r="57" s="54" customFormat="true" ht="18.75" hidden="false" customHeight="false" outlineLevel="0" collapsed="false"/>
  </sheetData>
  <mergeCells count="28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9:H9"/>
    <mergeCell ref="A10:A11"/>
    <mergeCell ref="B10:B11"/>
    <mergeCell ref="C10:C11"/>
    <mergeCell ref="D10:D11"/>
    <mergeCell ref="E10:E11"/>
    <mergeCell ref="F10:F11"/>
    <mergeCell ref="G10:G11"/>
    <mergeCell ref="A12:A13"/>
    <mergeCell ref="B12:B13"/>
    <mergeCell ref="C12:C13"/>
    <mergeCell ref="D12:D13"/>
    <mergeCell ref="E12:E13"/>
    <mergeCell ref="F12:F13"/>
    <mergeCell ref="G12:G13"/>
    <mergeCell ref="A16:F16"/>
    <mergeCell ref="B18:C18"/>
    <mergeCell ref="B19:C19"/>
  </mergeCells>
  <printOptions headings="false" gridLines="false" gridLinesSet="true" horizontalCentered="false" verticalCentered="false"/>
  <pageMargins left="0.39375" right="0" top="0.39375" bottom="0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8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2024-04-11T16:36:01Z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